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30" windowWidth="15360" windowHeight="9105" activeTab="0"/>
  </bookViews>
  <sheets>
    <sheet name="FY22" sheetId="1" r:id="rId1"/>
    <sheet name="Sheet2" sheetId="2" r:id="rId2"/>
    <sheet name="Sheet3" sheetId="3" r:id="rId3"/>
  </sheets>
  <definedNames>
    <definedName name="_xlnm.Print_Area" localSheetId="0">'FY22'!#REF!</definedName>
  </definedNames>
  <calcPr fullCalcOnLoad="1"/>
</workbook>
</file>

<file path=xl/sharedStrings.xml><?xml version="1.0" encoding="utf-8"?>
<sst xmlns="http://schemas.openxmlformats.org/spreadsheetml/2006/main" count="21" uniqueCount="20">
  <si>
    <t>PAY LEVEL</t>
  </si>
  <si>
    <t>REGULAR SALARY</t>
  </si>
  <si>
    <t>MO SUPPLEMENT</t>
  </si>
  <si>
    <t>1 X SUPPLEMENT</t>
  </si>
  <si>
    <t>TOTAL SALARY</t>
  </si>
  <si>
    <t>PLI</t>
  </si>
  <si>
    <t>FRINGE</t>
  </si>
  <si>
    <t>ADMIN-O/H</t>
  </si>
  <si>
    <t>TOTALS</t>
  </si>
  <si>
    <t>RISK CLASS</t>
  </si>
  <si>
    <t>NUMBER OF EMPLOYEES</t>
  </si>
  <si>
    <t>TOTAL PER PAY LEVEL</t>
  </si>
  <si>
    <t>GRAND TOTAL</t>
  </si>
  <si>
    <t>NOTE:</t>
  </si>
  <si>
    <t xml:space="preserve">1. MAKE SURE TO CHANGE THE RISK CLASS </t>
  </si>
  <si>
    <t>2. YOU CAN ONLY CHANGE AND KEY  YOUR INFORMATION IN THE GREEN AREA</t>
  </si>
  <si>
    <t>TOTAL ER  PAID BENEFITS</t>
  </si>
  <si>
    <t>BENEFIT %</t>
  </si>
  <si>
    <t>RATES/MO.</t>
  </si>
  <si>
    <r>
      <t>2022-2023 ANNUAL ESTIMATED COST PER EMPLOYEE</t>
    </r>
    <r>
      <rPr>
        <sz val="12"/>
        <color indexed="10"/>
        <rFont val="Calibri"/>
        <family val="2"/>
      </rPr>
      <t xml:space="preserve"> (</t>
    </r>
    <r>
      <rPr>
        <b/>
        <sz val="12"/>
        <color indexed="10"/>
        <rFont val="Calibri"/>
        <family val="2"/>
      </rPr>
      <t>SUBJECT TO CHANGE)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</si>
</sst>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[$-409]h:mm:ss\ AM/PM"/>
    <numFmt numFmtId="167" formatCode="&quot;$&quot;#,##0.00"/>
    <numFmt numFmtId="168" formatCode="&quot;$&quot;#,##0.0"/>
    <numFmt numFmtId="169" formatCode="&quot;$&quot;#,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b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3"/>
      <name val="Calibri"/>
      <family val="2"/>
    </font>
    <font>
      <sz val="10"/>
      <color theme="3"/>
      <name val="Calibri"/>
      <family val="2"/>
    </font>
    <font>
      <b/>
      <sz val="11"/>
      <color rgb="FF5E5F6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33" borderId="10" xfId="0" applyFont="1" applyFill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43" fontId="21" fillId="0" borderId="0" xfId="42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43" fontId="21" fillId="0" borderId="11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42" applyNumberFormat="1" applyFont="1" applyAlignment="1">
      <alignment horizontal="center"/>
    </xf>
    <xf numFmtId="7" fontId="21" fillId="0" borderId="0" xfId="42" applyNumberFormat="1" applyFont="1" applyAlignment="1">
      <alignment/>
    </xf>
    <xf numFmtId="164" fontId="21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center"/>
    </xf>
    <xf numFmtId="167" fontId="44" fillId="0" borderId="0" xfId="55" applyNumberFormat="1" applyFont="1">
      <alignment/>
      <protection/>
    </xf>
    <xf numFmtId="167" fontId="21" fillId="4" borderId="0" xfId="42" applyNumberFormat="1" applyFont="1" applyFill="1" applyAlignment="1" applyProtection="1">
      <alignment/>
      <protection locked="0"/>
    </xf>
    <xf numFmtId="167" fontId="21" fillId="0" borderId="0" xfId="42" applyNumberFormat="1" applyFont="1" applyAlignment="1">
      <alignment/>
    </xf>
    <xf numFmtId="0" fontId="21" fillId="4" borderId="0" xfId="42" applyNumberFormat="1" applyFont="1" applyFill="1" applyAlignment="1" applyProtection="1">
      <alignment horizontal="center"/>
      <protection locked="0"/>
    </xf>
    <xf numFmtId="167" fontId="21" fillId="0" borderId="0" xfId="0" applyNumberFormat="1" applyFont="1" applyAlignment="1">
      <alignment/>
    </xf>
    <xf numFmtId="0" fontId="21" fillId="4" borderId="0" xfId="0" applyNumberFormat="1" applyFont="1" applyFill="1" applyAlignment="1" applyProtection="1">
      <alignment horizontal="center"/>
      <protection locked="0"/>
    </xf>
    <xf numFmtId="167" fontId="21" fillId="0" borderId="0" xfId="0" applyNumberFormat="1" applyFont="1" applyAlignment="1">
      <alignment/>
    </xf>
    <xf numFmtId="167" fontId="21" fillId="4" borderId="0" xfId="0" applyNumberFormat="1" applyFont="1" applyFill="1" applyAlignment="1" applyProtection="1">
      <alignment/>
      <protection locked="0"/>
    </xf>
    <xf numFmtId="0" fontId="23" fillId="0" borderId="0" xfId="0" applyFont="1" applyAlignment="1">
      <alignment/>
    </xf>
    <xf numFmtId="43" fontId="45" fillId="13" borderId="12" xfId="42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13" borderId="14" xfId="0" applyFont="1" applyFill="1" applyBorder="1" applyAlignment="1">
      <alignment/>
    </xf>
    <xf numFmtId="0" fontId="23" fillId="0" borderId="0" xfId="0" applyFont="1" applyFill="1" applyAlignment="1">
      <alignment/>
    </xf>
    <xf numFmtId="44" fontId="21" fillId="0" borderId="0" xfId="44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9" fontId="44" fillId="0" borderId="0" xfId="60" applyFont="1" applyAlignment="1">
      <alignment horizontal="center"/>
    </xf>
    <xf numFmtId="167" fontId="44" fillId="0" borderId="0" xfId="55" applyNumberFormat="1" applyFont="1" applyAlignment="1">
      <alignment horizontal="center"/>
      <protection/>
    </xf>
    <xf numFmtId="43" fontId="46" fillId="13" borderId="15" xfId="42" applyFont="1" applyFill="1" applyBorder="1" applyAlignment="1">
      <alignment horizontal="left" vertical="center" wrapText="1"/>
    </xf>
    <xf numFmtId="43" fontId="46" fillId="13" borderId="0" xfId="42" applyFont="1" applyFill="1" applyBorder="1" applyAlignment="1">
      <alignment horizontal="left" vertical="center" wrapText="1"/>
    </xf>
    <xf numFmtId="43" fontId="46" fillId="13" borderId="16" xfId="42" applyFont="1" applyFill="1" applyBorder="1" applyAlignment="1">
      <alignment horizontal="left" vertical="center" wrapText="1"/>
    </xf>
    <xf numFmtId="43" fontId="46" fillId="13" borderId="17" xfId="42" applyFont="1" applyFill="1" applyBorder="1" applyAlignment="1">
      <alignment horizontal="left" vertical="center" wrapText="1"/>
    </xf>
    <xf numFmtId="43" fontId="46" fillId="13" borderId="18" xfId="42" applyFont="1" applyFill="1" applyBorder="1" applyAlignment="1">
      <alignment horizontal="left" vertical="center" wrapText="1"/>
    </xf>
    <xf numFmtId="43" fontId="46" fillId="13" borderId="19" xfId="42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R34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12.00390625" style="1" customWidth="1"/>
    <col min="2" max="2" width="12.421875" style="1" customWidth="1"/>
    <col min="3" max="3" width="15.57421875" style="1" customWidth="1"/>
    <col min="4" max="4" width="13.7109375" style="1" customWidth="1"/>
    <col min="5" max="5" width="12.00390625" style="1" customWidth="1"/>
    <col min="6" max="6" width="12.140625" style="1" customWidth="1"/>
    <col min="7" max="7" width="7.7109375" style="1" bestFit="1" customWidth="1"/>
    <col min="8" max="8" width="9.140625" style="1" bestFit="1" customWidth="1"/>
    <col min="9" max="9" width="10.421875" style="1" bestFit="1" customWidth="1"/>
    <col min="10" max="10" width="20.28125" style="1" bestFit="1" customWidth="1"/>
    <col min="11" max="11" width="12.00390625" style="1" customWidth="1"/>
    <col min="12" max="12" width="10.00390625" style="1" customWidth="1"/>
    <col min="13" max="13" width="9.421875" style="1" bestFit="1" customWidth="1"/>
    <col min="14" max="14" width="10.421875" style="1" customWidth="1"/>
    <col min="15" max="15" width="10.7109375" style="1" customWidth="1"/>
    <col min="16" max="16" width="9.421875" style="1" bestFit="1" customWidth="1"/>
    <col min="17" max="17" width="22.140625" style="1" customWidth="1"/>
    <col min="18" max="18" width="19.8515625" style="1" customWidth="1"/>
    <col min="19" max="16384" width="9.140625" style="1" customWidth="1"/>
  </cols>
  <sheetData>
    <row r="1" spans="1:6" s="21" customFormat="1" ht="15.75">
      <c r="A1" s="25" t="s">
        <v>19</v>
      </c>
      <c r="B1" s="25"/>
      <c r="C1" s="25"/>
      <c r="D1" s="25"/>
      <c r="E1" s="25"/>
      <c r="F1" s="25"/>
    </row>
    <row r="2" ht="12.75">
      <c r="I2" s="26"/>
    </row>
    <row r="3" spans="1:18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/>
      <c r="G3" s="2"/>
      <c r="H3" s="2"/>
      <c r="I3" s="2" t="s">
        <v>17</v>
      </c>
      <c r="J3" s="2" t="s">
        <v>16</v>
      </c>
      <c r="K3" s="2" t="s">
        <v>9</v>
      </c>
      <c r="L3" s="2" t="s">
        <v>5</v>
      </c>
      <c r="M3" s="2" t="s">
        <v>6</v>
      </c>
      <c r="N3" s="2" t="s">
        <v>7</v>
      </c>
      <c r="O3" s="2" t="s">
        <v>8</v>
      </c>
      <c r="Q3" s="2" t="s">
        <v>10</v>
      </c>
      <c r="R3" s="2" t="s">
        <v>11</v>
      </c>
    </row>
    <row r="4" spans="1:18" s="17" customFormat="1" ht="12.75">
      <c r="A4" s="12">
        <v>1</v>
      </c>
      <c r="B4" s="31">
        <v>63679</v>
      </c>
      <c r="C4" s="14"/>
      <c r="D4" s="14"/>
      <c r="E4" s="31">
        <v>63679</v>
      </c>
      <c r="F4" s="13"/>
      <c r="G4" s="15"/>
      <c r="H4" s="13"/>
      <c r="I4" s="30">
        <v>0.21</v>
      </c>
      <c r="J4" s="13">
        <f>+E4*I4</f>
        <v>13372.59</v>
      </c>
      <c r="K4" s="16">
        <v>3</v>
      </c>
      <c r="L4" s="15">
        <f>(VLOOKUP(K4,$K$15:$L$19,2,FALSE))*12</f>
        <v>1212</v>
      </c>
      <c r="M4" s="15">
        <v>350</v>
      </c>
      <c r="N4" s="15">
        <f aca="true" t="shared" si="0" ref="N4:N12">+(+E4+J4+L4)*0.03</f>
        <v>2347.9076999999997</v>
      </c>
      <c r="O4" s="15">
        <f>+N4+M4+L4+J4+E4</f>
        <v>80961.4977</v>
      </c>
      <c r="Q4" s="18">
        <v>0</v>
      </c>
      <c r="R4" s="19">
        <f>O4*Q4</f>
        <v>0</v>
      </c>
    </row>
    <row r="5" spans="1:18" s="17" customFormat="1" ht="12.75">
      <c r="A5" s="12">
        <v>2</v>
      </c>
      <c r="B5" s="31">
        <v>66062</v>
      </c>
      <c r="C5" s="14"/>
      <c r="D5" s="14"/>
      <c r="E5" s="31">
        <v>66062</v>
      </c>
      <c r="F5" s="13"/>
      <c r="G5" s="15"/>
      <c r="H5" s="13"/>
      <c r="I5" s="30">
        <v>0.21</v>
      </c>
      <c r="J5" s="13">
        <f aca="true" t="shared" si="1" ref="J5:J12">+E5*I5</f>
        <v>13873.019999999999</v>
      </c>
      <c r="K5" s="16">
        <v>3</v>
      </c>
      <c r="L5" s="15">
        <f aca="true" t="shared" si="2" ref="L5:L12">(VLOOKUP(K5,$K$15:$L$19,2,FALSE))*12</f>
        <v>1212</v>
      </c>
      <c r="M5" s="15">
        <v>350</v>
      </c>
      <c r="N5" s="15">
        <f t="shared" si="0"/>
        <v>2434.4106</v>
      </c>
      <c r="O5" s="15">
        <f aca="true" t="shared" si="3" ref="O5:O12">+N5+M5+L5+J5+E5</f>
        <v>83931.43059999999</v>
      </c>
      <c r="Q5" s="18">
        <v>0</v>
      </c>
      <c r="R5" s="19">
        <f aca="true" t="shared" si="4" ref="R5:R10">O5*Q5</f>
        <v>0</v>
      </c>
    </row>
    <row r="6" spans="1:18" s="17" customFormat="1" ht="12.75">
      <c r="A6" s="12">
        <v>3</v>
      </c>
      <c r="B6" s="31">
        <v>67849</v>
      </c>
      <c r="C6" s="14"/>
      <c r="D6" s="14"/>
      <c r="E6" s="31">
        <v>67849</v>
      </c>
      <c r="F6" s="13"/>
      <c r="G6" s="15"/>
      <c r="H6" s="13"/>
      <c r="I6" s="30">
        <v>0.21</v>
      </c>
      <c r="J6" s="13">
        <f t="shared" si="1"/>
        <v>14248.289999999999</v>
      </c>
      <c r="K6" s="16">
        <v>3</v>
      </c>
      <c r="L6" s="15">
        <f t="shared" si="2"/>
        <v>1212</v>
      </c>
      <c r="M6" s="15">
        <v>350</v>
      </c>
      <c r="N6" s="15">
        <f t="shared" si="0"/>
        <v>2499.2787</v>
      </c>
      <c r="O6" s="15">
        <f t="shared" si="3"/>
        <v>86158.5687</v>
      </c>
      <c r="Q6" s="18">
        <v>0</v>
      </c>
      <c r="R6" s="19">
        <f t="shared" si="4"/>
        <v>0</v>
      </c>
    </row>
    <row r="7" spans="1:18" s="17" customFormat="1" ht="12.75">
      <c r="A7" s="12">
        <v>4</v>
      </c>
      <c r="B7" s="31">
        <v>70589</v>
      </c>
      <c r="C7" s="14"/>
      <c r="D7" s="14"/>
      <c r="E7" s="31">
        <v>70589</v>
      </c>
      <c r="F7" s="13"/>
      <c r="G7" s="15"/>
      <c r="H7" s="13"/>
      <c r="I7" s="30">
        <v>0.21</v>
      </c>
      <c r="J7" s="13">
        <f t="shared" si="1"/>
        <v>14823.689999999999</v>
      </c>
      <c r="K7" s="16">
        <v>3</v>
      </c>
      <c r="L7" s="15">
        <f t="shared" si="2"/>
        <v>1212</v>
      </c>
      <c r="M7" s="15">
        <v>350</v>
      </c>
      <c r="N7" s="15">
        <f t="shared" si="0"/>
        <v>2598.7407</v>
      </c>
      <c r="O7" s="15">
        <f t="shared" si="3"/>
        <v>89573.4307</v>
      </c>
      <c r="Q7" s="18">
        <v>0</v>
      </c>
      <c r="R7" s="19">
        <f t="shared" si="4"/>
        <v>0</v>
      </c>
    </row>
    <row r="8" spans="1:18" s="17" customFormat="1" ht="12.75">
      <c r="A8" s="12">
        <v>5</v>
      </c>
      <c r="B8" s="31">
        <v>74032</v>
      </c>
      <c r="C8" s="14"/>
      <c r="D8" s="14"/>
      <c r="E8" s="31">
        <v>74032</v>
      </c>
      <c r="F8" s="13"/>
      <c r="G8" s="15"/>
      <c r="H8" s="13"/>
      <c r="I8" s="30">
        <v>0.2</v>
      </c>
      <c r="J8" s="13">
        <f t="shared" si="1"/>
        <v>14806.400000000001</v>
      </c>
      <c r="K8" s="16">
        <v>3</v>
      </c>
      <c r="L8" s="15">
        <f t="shared" si="2"/>
        <v>1212</v>
      </c>
      <c r="M8" s="15">
        <v>350</v>
      </c>
      <c r="N8" s="15">
        <f t="shared" si="0"/>
        <v>2701.5119999999997</v>
      </c>
      <c r="O8" s="15">
        <f t="shared" si="3"/>
        <v>93101.912</v>
      </c>
      <c r="Q8" s="18">
        <v>0</v>
      </c>
      <c r="R8" s="19">
        <f t="shared" si="4"/>
        <v>0</v>
      </c>
    </row>
    <row r="9" spans="1:18" s="17" customFormat="1" ht="12.75">
      <c r="A9" s="12">
        <v>6</v>
      </c>
      <c r="B9" s="31">
        <v>76432</v>
      </c>
      <c r="C9" s="14"/>
      <c r="D9" s="14"/>
      <c r="E9" s="31">
        <v>76432</v>
      </c>
      <c r="F9" s="13"/>
      <c r="G9" s="15"/>
      <c r="H9" s="13"/>
      <c r="I9" s="30">
        <v>0.2</v>
      </c>
      <c r="J9" s="13">
        <f t="shared" si="1"/>
        <v>15286.400000000001</v>
      </c>
      <c r="K9" s="16">
        <v>3</v>
      </c>
      <c r="L9" s="15">
        <f t="shared" si="2"/>
        <v>1212</v>
      </c>
      <c r="M9" s="15">
        <v>350</v>
      </c>
      <c r="N9" s="15">
        <f t="shared" si="0"/>
        <v>2787.912</v>
      </c>
      <c r="O9" s="15">
        <f t="shared" si="3"/>
        <v>96068.312</v>
      </c>
      <c r="Q9" s="18">
        <v>0</v>
      </c>
      <c r="R9" s="19">
        <f t="shared" si="4"/>
        <v>0</v>
      </c>
    </row>
    <row r="10" spans="1:18" s="17" customFormat="1" ht="12.75">
      <c r="A10" s="12">
        <v>7</v>
      </c>
      <c r="B10" s="31">
        <v>79010</v>
      </c>
      <c r="C10" s="14"/>
      <c r="D10" s="14"/>
      <c r="E10" s="31">
        <v>79010</v>
      </c>
      <c r="F10" s="13"/>
      <c r="G10" s="15"/>
      <c r="H10" s="13"/>
      <c r="I10" s="30">
        <v>0.2</v>
      </c>
      <c r="J10" s="13">
        <f t="shared" si="1"/>
        <v>15802</v>
      </c>
      <c r="K10" s="16">
        <v>3</v>
      </c>
      <c r="L10" s="15">
        <f t="shared" si="2"/>
        <v>1212</v>
      </c>
      <c r="M10" s="15">
        <v>350</v>
      </c>
      <c r="N10" s="15">
        <f t="shared" si="0"/>
        <v>2880.72</v>
      </c>
      <c r="O10" s="15">
        <f t="shared" si="3"/>
        <v>99254.72</v>
      </c>
      <c r="Q10" s="18">
        <v>0</v>
      </c>
      <c r="R10" s="19">
        <f t="shared" si="4"/>
        <v>0</v>
      </c>
    </row>
    <row r="11" spans="1:18" s="17" customFormat="1" ht="12.75">
      <c r="A11" s="12">
        <v>8</v>
      </c>
      <c r="B11" s="31">
        <v>80985</v>
      </c>
      <c r="C11" s="20"/>
      <c r="D11" s="20"/>
      <c r="E11" s="31">
        <v>80985</v>
      </c>
      <c r="F11" s="13"/>
      <c r="G11" s="15"/>
      <c r="H11" s="13"/>
      <c r="I11" s="30">
        <v>0.2</v>
      </c>
      <c r="J11" s="13">
        <f t="shared" si="1"/>
        <v>16197</v>
      </c>
      <c r="K11" s="16">
        <v>3</v>
      </c>
      <c r="L11" s="15">
        <f t="shared" si="2"/>
        <v>1212</v>
      </c>
      <c r="M11" s="15">
        <v>350</v>
      </c>
      <c r="N11" s="15">
        <f t="shared" si="0"/>
        <v>2951.8199999999997</v>
      </c>
      <c r="O11" s="15">
        <f t="shared" si="3"/>
        <v>101695.82</v>
      </c>
      <c r="Q11" s="18">
        <v>0</v>
      </c>
      <c r="R11" s="19">
        <f>O11*Q11</f>
        <v>0</v>
      </c>
    </row>
    <row r="12" spans="1:18" s="17" customFormat="1" ht="12.75">
      <c r="A12" s="12">
        <v>9</v>
      </c>
      <c r="B12" s="31">
        <v>83009</v>
      </c>
      <c r="C12" s="20"/>
      <c r="D12" s="20"/>
      <c r="E12" s="31">
        <v>83009</v>
      </c>
      <c r="F12" s="13"/>
      <c r="G12" s="15"/>
      <c r="H12" s="13"/>
      <c r="I12" s="30">
        <v>0.2</v>
      </c>
      <c r="J12" s="13">
        <f t="shared" si="1"/>
        <v>16601.8</v>
      </c>
      <c r="K12" s="16">
        <v>3</v>
      </c>
      <c r="L12" s="15">
        <f t="shared" si="2"/>
        <v>1212</v>
      </c>
      <c r="M12" s="15">
        <v>350</v>
      </c>
      <c r="N12" s="15">
        <f t="shared" si="0"/>
        <v>3024.684</v>
      </c>
      <c r="O12" s="15">
        <f t="shared" si="3"/>
        <v>104197.484</v>
      </c>
      <c r="Q12" s="18">
        <v>0</v>
      </c>
      <c r="R12" s="19">
        <f>O12*Q12</f>
        <v>0</v>
      </c>
    </row>
    <row r="13" spans="1:18" ht="12.75">
      <c r="A13" s="3"/>
      <c r="B13" s="4"/>
      <c r="E13" s="4"/>
      <c r="F13" s="4"/>
      <c r="G13" s="4"/>
      <c r="I13" s="4"/>
      <c r="J13" s="4"/>
      <c r="R13" s="5"/>
    </row>
    <row r="14" spans="9:18" ht="12.75">
      <c r="I14" s="6"/>
      <c r="J14" s="6"/>
      <c r="K14" s="2" t="s">
        <v>9</v>
      </c>
      <c r="L14" s="2" t="s">
        <v>18</v>
      </c>
      <c r="Q14" s="2" t="s">
        <v>12</v>
      </c>
      <c r="R14" s="7">
        <f>SUM(R4:R10)</f>
        <v>0</v>
      </c>
    </row>
    <row r="15" spans="9:12" ht="12.75">
      <c r="I15" s="8"/>
      <c r="J15" s="8"/>
      <c r="K15" s="9">
        <v>1</v>
      </c>
      <c r="L15" s="10">
        <v>40</v>
      </c>
    </row>
    <row r="16" spans="9:12" ht="12.75">
      <c r="I16" s="8"/>
      <c r="J16" s="8"/>
      <c r="K16" s="9">
        <v>2</v>
      </c>
      <c r="L16" s="10">
        <v>65</v>
      </c>
    </row>
    <row r="17" spans="11:12" ht="12.75">
      <c r="K17" s="9">
        <v>3</v>
      </c>
      <c r="L17" s="10">
        <v>101</v>
      </c>
    </row>
    <row r="18" spans="11:12" ht="12.75">
      <c r="K18" s="9">
        <v>4</v>
      </c>
      <c r="L18" s="10">
        <v>188</v>
      </c>
    </row>
    <row r="19" spans="11:12" ht="12.75">
      <c r="K19" s="9">
        <v>5</v>
      </c>
      <c r="L19" s="10">
        <v>278</v>
      </c>
    </row>
    <row r="21" spans="11:13" ht="12.75">
      <c r="K21" s="22" t="s">
        <v>13</v>
      </c>
      <c r="L21" s="23"/>
      <c r="M21" s="24"/>
    </row>
    <row r="22" spans="2:13" ht="12.75" customHeight="1">
      <c r="B22" s="11"/>
      <c r="K22" s="32" t="s">
        <v>14</v>
      </c>
      <c r="L22" s="33"/>
      <c r="M22" s="34"/>
    </row>
    <row r="23" spans="11:13" ht="12.75">
      <c r="K23" s="32"/>
      <c r="L23" s="33"/>
      <c r="M23" s="34"/>
    </row>
    <row r="24" spans="11:13" ht="12.75">
      <c r="K24" s="32"/>
      <c r="L24" s="33"/>
      <c r="M24" s="34"/>
    </row>
    <row r="25" spans="11:13" ht="12.75" customHeight="1">
      <c r="K25" s="32" t="s">
        <v>15</v>
      </c>
      <c r="L25" s="33"/>
      <c r="M25" s="34"/>
    </row>
    <row r="26" spans="11:13" ht="12.75">
      <c r="K26" s="32"/>
      <c r="L26" s="33"/>
      <c r="M26" s="34"/>
    </row>
    <row r="27" spans="11:13" ht="12.75">
      <c r="K27" s="32"/>
      <c r="L27" s="33"/>
      <c r="M27" s="34"/>
    </row>
    <row r="28" spans="11:13" ht="12.75">
      <c r="K28" s="35"/>
      <c r="L28" s="36"/>
      <c r="M28" s="37"/>
    </row>
    <row r="29" spans="2:5" ht="12.75">
      <c r="B29" s="27"/>
      <c r="C29" s="28"/>
      <c r="D29" s="28"/>
      <c r="E29" s="28"/>
    </row>
    <row r="30" spans="2:5" ht="12.75">
      <c r="B30" s="27"/>
      <c r="C30" s="28"/>
      <c r="D30" s="28"/>
      <c r="E30" s="28"/>
    </row>
    <row r="31" spans="2:5" ht="12.75">
      <c r="B31" s="27"/>
      <c r="C31" s="28"/>
      <c r="D31" s="28"/>
      <c r="E31" s="28"/>
    </row>
    <row r="32" spans="2:5" ht="12.75">
      <c r="B32" s="27"/>
      <c r="C32" s="28"/>
      <c r="D32" s="28"/>
      <c r="E32" s="28"/>
    </row>
    <row r="33" spans="2:5" ht="12.75">
      <c r="B33" s="27"/>
      <c r="C33" s="28"/>
      <c r="D33" s="28"/>
      <c r="E33" s="28"/>
    </row>
    <row r="34" spans="2:5" ht="15">
      <c r="B34" s="29"/>
      <c r="C34" s="28"/>
      <c r="D34" s="28"/>
      <c r="E34" s="28"/>
    </row>
  </sheetData>
  <sheetProtection/>
  <mergeCells count="2">
    <mergeCell ref="K22:M24"/>
    <mergeCell ref="K25:M28"/>
  </mergeCells>
  <printOptions/>
  <pageMargins left="0.75" right="0.75" top="1" bottom="1" header="0.5" footer="0.5"/>
  <pageSetup fitToHeight="1" fitToWidth="1" horizontalDpi="600" verticalDpi="600" orientation="landscape" paperSize="5" scale="53" r:id="rId1"/>
  <headerFooter alignWithMargins="0">
    <oddFooter>&amp;LPlease call Medical Foundation
@ (713) 500-5243 for assistance.&amp;RCREATED &amp;T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Cambel, Allan S</dc:creator>
  <cp:keywords/>
  <dc:description/>
  <cp:lastModifiedBy>Cambel, Allan S</cp:lastModifiedBy>
  <cp:lastPrinted>2018-05-18T20:19:51Z</cp:lastPrinted>
  <dcterms:created xsi:type="dcterms:W3CDTF">2004-07-27T18:28:13Z</dcterms:created>
  <dcterms:modified xsi:type="dcterms:W3CDTF">2022-07-21T15:25:02Z</dcterms:modified>
  <cp:category/>
  <cp:version/>
  <cp:contentType/>
  <cp:contentStatus/>
</cp:coreProperties>
</file>